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blanchard\Desktop\Fluides\Lot 1\"/>
    </mc:Choice>
  </mc:AlternateContent>
  <xr:revisionPtr revIDLastSave="0" documentId="13_ncr:1_{E691A978-49EC-43AC-B11E-9BA86F7F012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PU lot 1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9" i="4" l="1"/>
  <c r="H43" i="4"/>
  <c r="H42" i="4"/>
  <c r="F44" i="4"/>
  <c r="E43" i="4"/>
  <c r="E42" i="4"/>
  <c r="C44" i="4"/>
  <c r="L24" i="4"/>
  <c r="N23" i="4"/>
  <c r="P23" i="4" s="1"/>
  <c r="P24" i="4" s="1"/>
  <c r="N22" i="4"/>
  <c r="P22" i="4" s="1"/>
  <c r="Q22" i="4" s="1"/>
  <c r="I23" i="4"/>
  <c r="K23" i="4" s="1"/>
  <c r="I22" i="4"/>
  <c r="K22" i="4" s="1"/>
  <c r="I12" i="4"/>
  <c r="K12" i="4" s="1"/>
  <c r="H24" i="4"/>
  <c r="F24" i="4"/>
  <c r="D24" i="4"/>
  <c r="E41" i="4"/>
  <c r="E40" i="4"/>
  <c r="E38" i="4"/>
  <c r="E37" i="4"/>
  <c r="E36" i="4"/>
  <c r="E34" i="4"/>
  <c r="E33" i="4"/>
  <c r="E32" i="4"/>
  <c r="H41" i="4"/>
  <c r="H40" i="4"/>
  <c r="H37" i="4"/>
  <c r="H38" i="4"/>
  <c r="H36" i="4"/>
  <c r="H33" i="4"/>
  <c r="H34" i="4"/>
  <c r="H32" i="4"/>
  <c r="I21" i="4"/>
  <c r="K21" i="4" s="1"/>
  <c r="I20" i="4"/>
  <c r="K20" i="4" s="1"/>
  <c r="E44" i="4" l="1"/>
  <c r="H44" i="4"/>
  <c r="N24" i="4"/>
  <c r="Q23" i="4"/>
  <c r="I24" i="4"/>
  <c r="K24" i="4"/>
  <c r="Q24" i="4" s="1"/>
  <c r="E35" i="4"/>
  <c r="E39" i="4"/>
  <c r="H39" i="4"/>
  <c r="H35" i="4"/>
  <c r="N21" i="4"/>
  <c r="P21" i="4" s="1"/>
  <c r="Q21" i="4" s="1"/>
  <c r="N20" i="4"/>
  <c r="P20" i="4" s="1"/>
  <c r="N18" i="4"/>
  <c r="P18" i="4" s="1"/>
  <c r="N17" i="4"/>
  <c r="P17" i="4" s="1"/>
  <c r="N16" i="4"/>
  <c r="P16" i="4" s="1"/>
  <c r="N14" i="4"/>
  <c r="P14" i="4" s="1"/>
  <c r="N13" i="4"/>
  <c r="P13" i="4" s="1"/>
  <c r="F39" i="4"/>
  <c r="F45" i="4" s="1"/>
  <c r="C39" i="4"/>
  <c r="F35" i="4"/>
  <c r="C35" i="4"/>
  <c r="N12" i="4"/>
  <c r="P12" i="4" s="1"/>
  <c r="Q12" i="4" s="1"/>
  <c r="L19" i="4"/>
  <c r="L25" i="4" s="1"/>
  <c r="L15" i="4"/>
  <c r="H19" i="4"/>
  <c r="F19" i="4"/>
  <c r="H15" i="4"/>
  <c r="F15" i="4"/>
  <c r="I18" i="4"/>
  <c r="K18" i="4" s="1"/>
  <c r="I17" i="4"/>
  <c r="K17" i="4" s="1"/>
  <c r="I16" i="4"/>
  <c r="K16" i="4" s="1"/>
  <c r="I13" i="4"/>
  <c r="K13" i="4" s="1"/>
  <c r="I14" i="4"/>
  <c r="K14" i="4" s="1"/>
  <c r="C45" i="4" l="1"/>
  <c r="F25" i="4"/>
  <c r="H45" i="4"/>
  <c r="H25" i="4"/>
  <c r="E45" i="4"/>
  <c r="D25" i="4"/>
  <c r="I15" i="4"/>
  <c r="Q20" i="4"/>
  <c r="P19" i="4"/>
  <c r="Q16" i="4"/>
  <c r="Q18" i="4"/>
  <c r="Q17" i="4"/>
  <c r="I19" i="4"/>
  <c r="K19" i="4"/>
  <c r="P15" i="4"/>
  <c r="Q14" i="4"/>
  <c r="N15" i="4"/>
  <c r="Q13" i="4"/>
  <c r="K15" i="4"/>
  <c r="N19" i="4"/>
  <c r="I25" i="4" l="1"/>
  <c r="K25" i="4"/>
  <c r="Q15" i="4"/>
  <c r="N25" i="4"/>
  <c r="P25" i="4"/>
  <c r="Q19" i="4"/>
  <c r="Q25" i="4" s="1"/>
</calcChain>
</file>

<file path=xl/sharedStrings.xml><?xml version="1.0" encoding="utf-8"?>
<sst xmlns="http://schemas.openxmlformats.org/spreadsheetml/2006/main" count="81" uniqueCount="51">
  <si>
    <t xml:space="preserve">Fourniture de fluides médicaux et prestations associées </t>
  </si>
  <si>
    <t>Lot n° 1 : Fourniture d'oxygène médical en vrac et/ou cadre</t>
  </si>
  <si>
    <t>Candidat</t>
  </si>
  <si>
    <t>Nom et qualité du contact</t>
  </si>
  <si>
    <t>Mail du contact</t>
  </si>
  <si>
    <t>Téléphone du contact</t>
  </si>
  <si>
    <t>Etablissements</t>
  </si>
  <si>
    <t>Sites</t>
  </si>
  <si>
    <t>Source principale</t>
  </si>
  <si>
    <t>Source d'attente</t>
  </si>
  <si>
    <t>Source de secours</t>
  </si>
  <si>
    <t>TOTAL</t>
  </si>
  <si>
    <t>Quantités annuelles estimatives</t>
  </si>
  <si>
    <t>TOTAL TTC prestations et fournitures</t>
  </si>
  <si>
    <t>Type de stockage proposé</t>
  </si>
  <si>
    <t>Location-maintenance annuelle € HT</t>
  </si>
  <si>
    <t>TVA à   %</t>
  </si>
  <si>
    <t>Location-maintenance annuelle € TTC</t>
  </si>
  <si>
    <t>Volume m3</t>
  </si>
  <si>
    <t>P.U. m3 € HT</t>
  </si>
  <si>
    <t>Prix total annuel estimatif € HT</t>
  </si>
  <si>
    <t>TVA à    %</t>
  </si>
  <si>
    <t>Centre Hospitalier Loire Vendée Océan</t>
  </si>
  <si>
    <t>Challans</t>
  </si>
  <si>
    <t>Machecoul</t>
  </si>
  <si>
    <t>Saint Gilles Croix de Vie</t>
  </si>
  <si>
    <t>S/total CH LVO</t>
  </si>
  <si>
    <t>CHD Vendée</t>
  </si>
  <si>
    <t>La Roche Sur Yon</t>
  </si>
  <si>
    <t>Montaigu</t>
  </si>
  <si>
    <t>Luçon</t>
  </si>
  <si>
    <t>S/total CHD Vendée</t>
  </si>
  <si>
    <t>Fontenay le Comte</t>
  </si>
  <si>
    <t>Collinnes Vendéennes</t>
  </si>
  <si>
    <t>La Chataigneraie</t>
  </si>
  <si>
    <t>La location-maintenance inclus, outre les équipements, toutes prestations d'installation, de mise en service, de raccordement, de formation,  pour les trois types de sources</t>
  </si>
  <si>
    <t>Options (location-maintenance annuelle )</t>
  </si>
  <si>
    <t>Système de télégestion € HT</t>
  </si>
  <si>
    <t>Système de télégestion € TTC</t>
  </si>
  <si>
    <t>Système de Télésurveillance € HT</t>
  </si>
  <si>
    <t>Système de Télésurveillance € TTC</t>
  </si>
  <si>
    <t>GCS Energelog</t>
  </si>
  <si>
    <t>Pôle santé (CHCL + CCPO)</t>
  </si>
  <si>
    <t>EHPAD Maisonnées de Lumière</t>
  </si>
  <si>
    <t>S/total GCS Energelog</t>
  </si>
  <si>
    <r>
      <t xml:space="preserve">Prix total annuel estimatif € TTC </t>
    </r>
    <r>
      <rPr>
        <sz val="11"/>
        <color rgb="FFFF0000"/>
        <rFont val="Calibri"/>
        <family val="2"/>
        <scheme val="minor"/>
      </rPr>
      <t>(quantité livrée)</t>
    </r>
  </si>
  <si>
    <t>Par rapport au marché actuel, le site Rabelais du CH de Fontenay le Comte ne sera plus équipé en installation fixe</t>
  </si>
  <si>
    <t xml:space="preserve">Montant € HT par livraison </t>
  </si>
  <si>
    <t>TVA</t>
  </si>
  <si>
    <t>Montant € TTC par livraison</t>
  </si>
  <si>
    <t>Règlement Transport Environnement (RTE)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</si>
</sst>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4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4" fontId="0" fillId="0" borderId="0" xfId="0" applyNumberFormat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4" fontId="0" fillId="0" borderId="3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0" xfId="0" applyFont="1"/>
    <xf numFmtId="0" fontId="2" fillId="0" borderId="0" xfId="0" applyFont="1"/>
    <xf numFmtId="0" fontId="0" fillId="0" borderId="15" xfId="0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3" fillId="0" borderId="0" xfId="0" applyFont="1"/>
    <xf numFmtId="0" fontId="0" fillId="0" borderId="8" xfId="0" applyBorder="1" applyAlignment="1">
      <alignment horizontal="center" vertical="center" wrapText="1"/>
    </xf>
    <xf numFmtId="3" fontId="0" fillId="0" borderId="14" xfId="0" applyNumberFormat="1" applyBorder="1" applyAlignment="1">
      <alignment vertical="center" wrapText="1"/>
    </xf>
    <xf numFmtId="3" fontId="0" fillId="0" borderId="13" xfId="0" applyNumberFormat="1" applyBorder="1" applyAlignment="1">
      <alignment vertical="center" wrapText="1"/>
    </xf>
    <xf numFmtId="3" fontId="0" fillId="0" borderId="15" xfId="0" applyNumberFormat="1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3" fontId="1" fillId="0" borderId="19" xfId="0" applyNumberFormat="1" applyFont="1" applyBorder="1" applyAlignment="1">
      <alignment vertical="center" wrapText="1"/>
    </xf>
    <xf numFmtId="3" fontId="0" fillId="0" borderId="16" xfId="0" applyNumberFormat="1" applyBorder="1" applyAlignment="1">
      <alignment vertical="center" wrapText="1"/>
    </xf>
    <xf numFmtId="9" fontId="0" fillId="0" borderId="24" xfId="2" applyFont="1" applyBorder="1" applyAlignment="1">
      <alignment vertical="center" wrapText="1"/>
    </xf>
    <xf numFmtId="9" fontId="0" fillId="0" borderId="25" xfId="2" applyFont="1" applyBorder="1" applyAlignment="1">
      <alignment vertical="center" wrapText="1"/>
    </xf>
    <xf numFmtId="9" fontId="0" fillId="2" borderId="3" xfId="2" applyFont="1" applyFill="1" applyBorder="1" applyAlignment="1">
      <alignment horizontal="center" vertical="center" wrapText="1"/>
    </xf>
    <xf numFmtId="9" fontId="0" fillId="0" borderId="5" xfId="2" applyFont="1" applyBorder="1" applyAlignment="1">
      <alignment horizontal="center" vertical="center" wrapText="1"/>
    </xf>
    <xf numFmtId="9" fontId="0" fillId="0" borderId="1" xfId="2" applyFont="1" applyBorder="1" applyAlignment="1">
      <alignment horizontal="center" vertical="center" wrapText="1"/>
    </xf>
    <xf numFmtId="9" fontId="1" fillId="2" borderId="7" xfId="2" applyFont="1" applyFill="1" applyBorder="1" applyAlignment="1">
      <alignment horizontal="center" vertical="center" wrapText="1"/>
    </xf>
    <xf numFmtId="9" fontId="0" fillId="0" borderId="5" xfId="2" applyFont="1" applyBorder="1" applyAlignment="1">
      <alignment vertical="center" wrapText="1"/>
    </xf>
    <xf numFmtId="9" fontId="0" fillId="0" borderId="1" xfId="2" applyFont="1" applyBorder="1" applyAlignment="1">
      <alignment vertical="center" wrapText="1"/>
    </xf>
    <xf numFmtId="44" fontId="0" fillId="0" borderId="9" xfId="1" applyFont="1" applyBorder="1" applyAlignment="1">
      <alignment vertical="center" wrapText="1"/>
    </xf>
    <xf numFmtId="44" fontId="1" fillId="0" borderId="27" xfId="1" applyFont="1" applyBorder="1" applyAlignment="1">
      <alignment vertical="center" wrapText="1"/>
    </xf>
    <xf numFmtId="44" fontId="0" fillId="0" borderId="10" xfId="1" applyFont="1" applyBorder="1" applyAlignment="1">
      <alignment vertical="center" wrapText="1"/>
    </xf>
    <xf numFmtId="44" fontId="1" fillId="0" borderId="28" xfId="1" applyFont="1" applyBorder="1" applyAlignment="1">
      <alignment vertical="center" wrapText="1"/>
    </xf>
    <xf numFmtId="44" fontId="0" fillId="0" borderId="8" xfId="1" applyFont="1" applyBorder="1" applyAlignment="1">
      <alignment vertical="center" wrapText="1"/>
    </xf>
    <xf numFmtId="44" fontId="1" fillId="0" borderId="29" xfId="1" applyFont="1" applyBorder="1" applyAlignment="1">
      <alignment vertical="center" wrapText="1"/>
    </xf>
    <xf numFmtId="44" fontId="0" fillId="0" borderId="11" xfId="1" applyFont="1" applyFill="1" applyBorder="1" applyAlignment="1">
      <alignment vertical="center" wrapText="1"/>
    </xf>
    <xf numFmtId="44" fontId="1" fillId="0" borderId="30" xfId="1" applyFont="1" applyBorder="1" applyAlignment="1">
      <alignment vertical="center" wrapText="1"/>
    </xf>
    <xf numFmtId="44" fontId="1" fillId="0" borderId="26" xfId="1" applyFont="1" applyFill="1" applyBorder="1" applyAlignment="1">
      <alignment vertical="center" wrapText="1"/>
    </xf>
    <xf numFmtId="44" fontId="1" fillId="0" borderId="31" xfId="1" applyFont="1" applyBorder="1" applyAlignment="1">
      <alignment vertical="center" wrapText="1"/>
    </xf>
    <xf numFmtId="44" fontId="0" fillId="0" borderId="5" xfId="1" applyFont="1" applyBorder="1" applyAlignment="1">
      <alignment vertical="center" wrapText="1"/>
    </xf>
    <xf numFmtId="44" fontId="0" fillId="0" borderId="1" xfId="1" applyFont="1" applyBorder="1" applyAlignment="1">
      <alignment vertical="center" wrapText="1"/>
    </xf>
    <xf numFmtId="44" fontId="0" fillId="0" borderId="3" xfId="1" applyFont="1" applyBorder="1" applyAlignment="1">
      <alignment vertical="center" wrapText="1"/>
    </xf>
    <xf numFmtId="44" fontId="0" fillId="0" borderId="7" xfId="1" applyFont="1" applyFill="1" applyBorder="1" applyAlignment="1">
      <alignment vertical="center" wrapText="1"/>
    </xf>
    <xf numFmtId="44" fontId="1" fillId="0" borderId="20" xfId="1" applyFont="1" applyFill="1" applyBorder="1" applyAlignment="1">
      <alignment vertical="center" wrapText="1"/>
    </xf>
    <xf numFmtId="44" fontId="0" fillId="2" borderId="3" xfId="1" applyFont="1" applyFill="1" applyBorder="1" applyAlignment="1">
      <alignment horizontal="center" vertical="center" wrapText="1"/>
    </xf>
    <xf numFmtId="44" fontId="0" fillId="0" borderId="5" xfId="1" applyFont="1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 wrapText="1"/>
    </xf>
    <xf numFmtId="44" fontId="1" fillId="2" borderId="7" xfId="1" applyFont="1" applyFill="1" applyBorder="1" applyAlignment="1">
      <alignment horizontal="center" vertical="center" wrapText="1"/>
    </xf>
    <xf numFmtId="44" fontId="1" fillId="0" borderId="7" xfId="1" applyFont="1" applyFill="1" applyBorder="1" applyAlignment="1">
      <alignment vertical="center" wrapText="1"/>
    </xf>
    <xf numFmtId="9" fontId="0" fillId="0" borderId="5" xfId="2" applyFont="1" applyBorder="1"/>
    <xf numFmtId="9" fontId="0" fillId="0" borderId="1" xfId="2" applyFont="1" applyBorder="1"/>
    <xf numFmtId="9" fontId="0" fillId="0" borderId="7" xfId="2" applyFont="1" applyBorder="1"/>
    <xf numFmtId="44" fontId="0" fillId="0" borderId="6" xfId="1" applyFont="1" applyBorder="1" applyAlignment="1">
      <alignment vertical="center" wrapText="1"/>
    </xf>
    <xf numFmtId="44" fontId="0" fillId="0" borderId="2" xfId="1" applyFont="1" applyBorder="1" applyAlignment="1">
      <alignment vertical="center" wrapText="1"/>
    </xf>
    <xf numFmtId="44" fontId="0" fillId="0" borderId="4" xfId="1" applyFont="1" applyBorder="1" applyAlignment="1">
      <alignment vertical="center" wrapText="1"/>
    </xf>
    <xf numFmtId="44" fontId="0" fillId="0" borderId="22" xfId="1" applyFont="1" applyBorder="1" applyAlignment="1">
      <alignment vertical="center" wrapText="1"/>
    </xf>
    <xf numFmtId="44" fontId="1" fillId="0" borderId="21" xfId="1" applyFont="1" applyFill="1" applyBorder="1" applyAlignment="1">
      <alignment vertical="center" wrapText="1"/>
    </xf>
    <xf numFmtId="44" fontId="0" fillId="0" borderId="13" xfId="1" applyFont="1" applyBorder="1" applyAlignment="1">
      <alignment vertical="center" wrapText="1"/>
    </xf>
    <xf numFmtId="44" fontId="0" fillId="0" borderId="14" xfId="1" applyFont="1" applyBorder="1" applyAlignment="1">
      <alignment vertical="center" wrapText="1"/>
    </xf>
    <xf numFmtId="44" fontId="0" fillId="0" borderId="15" xfId="1" applyFont="1" applyBorder="1" applyAlignment="1">
      <alignment vertical="center" wrapText="1"/>
    </xf>
    <xf numFmtId="44" fontId="0" fillId="0" borderId="16" xfId="1" applyFont="1" applyFill="1" applyBorder="1" applyAlignment="1">
      <alignment vertical="center" wrapText="1"/>
    </xf>
    <xf numFmtId="44" fontId="1" fillId="0" borderId="19" xfId="1" applyFont="1" applyFill="1" applyBorder="1" applyAlignment="1">
      <alignment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4" fontId="0" fillId="0" borderId="36" xfId="1" applyFont="1" applyFill="1" applyBorder="1" applyAlignment="1">
      <alignment vertical="center" wrapText="1"/>
    </xf>
    <xf numFmtId="9" fontId="0" fillId="0" borderId="36" xfId="2" applyFont="1" applyFill="1" applyBorder="1" applyAlignment="1">
      <alignment horizontal="center" vertical="center" wrapText="1"/>
    </xf>
    <xf numFmtId="44" fontId="0" fillId="0" borderId="38" xfId="1" applyFont="1" applyFill="1" applyBorder="1" applyAlignment="1">
      <alignment vertical="center" wrapText="1"/>
    </xf>
    <xf numFmtId="3" fontId="0" fillId="0" borderId="35" xfId="0" applyNumberFormat="1" applyBorder="1" applyAlignment="1">
      <alignment vertical="center" wrapText="1"/>
    </xf>
    <xf numFmtId="44" fontId="0" fillId="0" borderId="36" xfId="1" applyFont="1" applyFill="1" applyBorder="1" applyAlignment="1">
      <alignment horizontal="center" vertical="center" wrapText="1"/>
    </xf>
    <xf numFmtId="9" fontId="0" fillId="0" borderId="7" xfId="2" applyFont="1" applyFill="1" applyBorder="1" applyAlignment="1">
      <alignment horizontal="center" vertical="center" wrapText="1"/>
    </xf>
    <xf numFmtId="44" fontId="0" fillId="0" borderId="7" xfId="1" applyFont="1" applyFill="1" applyBorder="1" applyAlignment="1">
      <alignment horizontal="center" vertical="center" wrapText="1"/>
    </xf>
    <xf numFmtId="44" fontId="0" fillId="0" borderId="19" xfId="1" applyFont="1" applyFill="1" applyBorder="1" applyAlignment="1">
      <alignment vertical="center" wrapText="1"/>
    </xf>
    <xf numFmtId="9" fontId="0" fillId="0" borderId="20" xfId="2" applyFont="1" applyBorder="1"/>
    <xf numFmtId="44" fontId="0" fillId="0" borderId="21" xfId="1" applyFont="1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44" fontId="0" fillId="0" borderId="5" xfId="1" applyFont="1" applyFill="1" applyBorder="1" applyAlignment="1">
      <alignment vertical="center" wrapText="1"/>
    </xf>
    <xf numFmtId="9" fontId="0" fillId="0" borderId="5" xfId="2" applyFont="1" applyFill="1" applyBorder="1" applyAlignment="1">
      <alignment horizontal="center" vertical="center" wrapText="1"/>
    </xf>
    <xf numFmtId="44" fontId="0" fillId="0" borderId="6" xfId="1" applyFont="1" applyFill="1" applyBorder="1" applyAlignment="1">
      <alignment vertical="center" wrapText="1"/>
    </xf>
    <xf numFmtId="44" fontId="0" fillId="0" borderId="3" xfId="1" applyFont="1" applyFill="1" applyBorder="1" applyAlignment="1">
      <alignment vertical="center" wrapText="1"/>
    </xf>
    <xf numFmtId="9" fontId="0" fillId="0" borderId="3" xfId="2" applyFont="1" applyFill="1" applyBorder="1" applyAlignment="1">
      <alignment horizontal="center" vertical="center" wrapText="1"/>
    </xf>
    <xf numFmtId="44" fontId="0" fillId="0" borderId="4" xfId="1" applyFont="1" applyFill="1" applyBorder="1" applyAlignment="1">
      <alignment vertical="center" wrapText="1"/>
    </xf>
    <xf numFmtId="3" fontId="0" fillId="0" borderId="5" xfId="0" applyNumberFormat="1" applyBorder="1" applyAlignment="1">
      <alignment vertical="center" wrapText="1"/>
    </xf>
    <xf numFmtId="44" fontId="0" fillId="0" borderId="5" xfId="1" applyFont="1" applyFill="1" applyBorder="1" applyAlignment="1">
      <alignment horizontal="center" vertical="center" wrapText="1"/>
    </xf>
    <xf numFmtId="3" fontId="0" fillId="0" borderId="3" xfId="0" applyNumberFormat="1" applyBorder="1" applyAlignment="1">
      <alignment vertical="center" wrapText="1"/>
    </xf>
    <xf numFmtId="44" fontId="0" fillId="0" borderId="3" xfId="1" applyFont="1" applyFill="1" applyBorder="1" applyAlignment="1">
      <alignment horizontal="center" vertical="center" wrapText="1"/>
    </xf>
    <xf numFmtId="44" fontId="1" fillId="0" borderId="6" xfId="1" applyFont="1" applyBorder="1" applyAlignment="1">
      <alignment vertical="center" wrapText="1"/>
    </xf>
    <xf numFmtId="44" fontId="1" fillId="0" borderId="4" xfId="1" applyFont="1" applyBorder="1" applyAlignment="1">
      <alignment vertical="center" wrapText="1"/>
    </xf>
    <xf numFmtId="44" fontId="0" fillId="0" borderId="13" xfId="1" applyFont="1" applyFill="1" applyBorder="1" applyAlignment="1">
      <alignment vertical="center" wrapText="1"/>
    </xf>
    <xf numFmtId="44" fontId="0" fillId="0" borderId="15" xfId="1" applyFont="1" applyFill="1" applyBorder="1" applyAlignment="1">
      <alignment vertical="center" wrapText="1"/>
    </xf>
    <xf numFmtId="9" fontId="0" fillId="0" borderId="3" xfId="2" applyFont="1" applyBorder="1"/>
    <xf numFmtId="0" fontId="1" fillId="0" borderId="16" xfId="0" applyFont="1" applyBorder="1" applyAlignment="1">
      <alignment horizont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wrapText="1"/>
    </xf>
    <xf numFmtId="0" fontId="1" fillId="0" borderId="31" xfId="0" applyFont="1" applyBorder="1" applyAlignment="1">
      <alignment wrapText="1"/>
    </xf>
    <xf numFmtId="44" fontId="0" fillId="0" borderId="16" xfId="1" applyFont="1" applyBorder="1"/>
    <xf numFmtId="44" fontId="0" fillId="0" borderId="22" xfId="1" applyFont="1" applyBorder="1"/>
    <xf numFmtId="0" fontId="1" fillId="0" borderId="27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/>
    </xf>
    <xf numFmtId="0" fontId="2" fillId="3" borderId="34" xfId="0" applyFont="1" applyFill="1" applyBorder="1" applyAlignment="1">
      <alignment horizontal="center"/>
    </xf>
    <xf numFmtId="0" fontId="2" fillId="3" borderId="25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34" xfId="0" applyFont="1" applyFill="1" applyBorder="1" applyAlignment="1">
      <alignment horizontal="center"/>
    </xf>
    <xf numFmtId="0" fontId="1" fillId="3" borderId="25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0" borderId="9" xfId="0" applyNumberFormat="1" applyBorder="1" applyAlignment="1">
      <alignment horizontal="center" vertical="center"/>
    </xf>
    <xf numFmtId="4" fontId="0" fillId="0" borderId="3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4" fontId="0" fillId="0" borderId="0" xfId="1" applyFont="1" applyAlignment="1">
      <alignment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9"/>
  <sheetViews>
    <sheetView tabSelected="1" topLeftCell="A11" workbookViewId="0">
      <selection activeCell="D12" sqref="D12:D21"/>
    </sheetView>
  </sheetViews>
  <sheetFormatPr baseColWidth="10" defaultColWidth="11.44140625" defaultRowHeight="14.4" x14ac:dyDescent="0.3"/>
  <cols>
    <col min="1" max="1" width="26.5546875" customWidth="1"/>
    <col min="2" max="2" width="14.109375" customWidth="1"/>
    <col min="3" max="3" width="16.44140625" bestFit="1" customWidth="1"/>
    <col min="4" max="4" width="16.44140625" style="8" customWidth="1"/>
    <col min="5" max="5" width="16.5546875" customWidth="1"/>
    <col min="6" max="6" width="18.44140625" style="8" customWidth="1"/>
    <col min="7" max="7" width="17" bestFit="1" customWidth="1"/>
    <col min="8" max="8" width="19.109375" style="8" customWidth="1"/>
    <col min="9" max="9" width="16.33203125" style="8" customWidth="1"/>
    <col min="11" max="11" width="15.44140625" customWidth="1"/>
    <col min="12" max="12" width="8.33203125" customWidth="1"/>
    <col min="13" max="13" width="8.6640625" bestFit="1" customWidth="1"/>
    <col min="15" max="15" width="9.33203125" bestFit="1" customWidth="1"/>
    <col min="16" max="16" width="13" customWidth="1"/>
    <col min="17" max="17" width="13.109375" style="18" customWidth="1"/>
    <col min="18" max="18" width="14" customWidth="1"/>
    <col min="19" max="19" width="14.88671875" customWidth="1"/>
    <col min="21" max="21" width="12.88671875" customWidth="1"/>
  </cols>
  <sheetData>
    <row r="1" spans="1:21" ht="15.6" x14ac:dyDescent="0.3">
      <c r="A1" s="116" t="s">
        <v>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8"/>
      <c r="R1" s="19"/>
      <c r="S1" s="19"/>
      <c r="T1" s="19"/>
      <c r="U1" s="19"/>
    </row>
    <row r="3" spans="1:21" x14ac:dyDescent="0.3">
      <c r="A3" s="119" t="s">
        <v>1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1"/>
      <c r="R3" s="18"/>
      <c r="S3" s="18"/>
      <c r="T3" s="18"/>
      <c r="U3" s="18"/>
    </row>
    <row r="5" spans="1:21" x14ac:dyDescent="0.3">
      <c r="A5" s="3" t="s">
        <v>2</v>
      </c>
      <c r="B5" s="122"/>
      <c r="C5" s="122"/>
      <c r="D5" s="122"/>
      <c r="E5" s="122"/>
      <c r="F5" s="122"/>
      <c r="G5" s="122"/>
    </row>
    <row r="6" spans="1:21" x14ac:dyDescent="0.3">
      <c r="A6" s="3" t="s">
        <v>3</v>
      </c>
      <c r="B6" s="122"/>
      <c r="C6" s="122"/>
      <c r="D6" s="122"/>
      <c r="E6" s="122"/>
      <c r="F6" s="122"/>
      <c r="G6" s="122"/>
    </row>
    <row r="7" spans="1:21" x14ac:dyDescent="0.3">
      <c r="A7" s="3" t="s">
        <v>4</v>
      </c>
      <c r="B7" s="122"/>
      <c r="C7" s="122"/>
      <c r="D7" s="122"/>
      <c r="E7" s="122"/>
      <c r="F7" s="122"/>
      <c r="G7" s="122"/>
    </row>
    <row r="8" spans="1:21" x14ac:dyDescent="0.3">
      <c r="A8" s="3" t="s">
        <v>5</v>
      </c>
      <c r="B8" s="122"/>
      <c r="C8" s="122"/>
      <c r="D8" s="122"/>
      <c r="E8" s="122"/>
      <c r="F8" s="122"/>
      <c r="G8" s="122"/>
    </row>
    <row r="9" spans="1:21" ht="15" thickBot="1" x14ac:dyDescent="0.35">
      <c r="B9" s="5"/>
      <c r="C9" s="5"/>
      <c r="D9" s="7"/>
      <c r="E9" s="5"/>
      <c r="F9" s="7"/>
      <c r="G9" s="5"/>
    </row>
    <row r="10" spans="1:21" s="1" customFormat="1" ht="27" customHeight="1" x14ac:dyDescent="0.3">
      <c r="A10" s="135" t="s">
        <v>6</v>
      </c>
      <c r="B10" s="134" t="s">
        <v>7</v>
      </c>
      <c r="C10" s="134" t="s">
        <v>8</v>
      </c>
      <c r="D10" s="134"/>
      <c r="E10" s="134" t="s">
        <v>9</v>
      </c>
      <c r="F10" s="134"/>
      <c r="G10" s="134" t="s">
        <v>10</v>
      </c>
      <c r="H10" s="134"/>
      <c r="I10" s="123" t="s">
        <v>11</v>
      </c>
      <c r="J10" s="124"/>
      <c r="K10" s="124"/>
      <c r="L10" s="125" t="s">
        <v>12</v>
      </c>
      <c r="M10" s="126"/>
      <c r="N10" s="126"/>
      <c r="O10" s="126"/>
      <c r="P10" s="127"/>
      <c r="Q10" s="114" t="s">
        <v>13</v>
      </c>
    </row>
    <row r="11" spans="1:21" s="2" customFormat="1" ht="72.599999999999994" thickBot="1" x14ac:dyDescent="0.35">
      <c r="A11" s="136"/>
      <c r="B11" s="137"/>
      <c r="C11" s="10" t="s">
        <v>14</v>
      </c>
      <c r="D11" s="11" t="s">
        <v>15</v>
      </c>
      <c r="E11" s="10" t="s">
        <v>14</v>
      </c>
      <c r="F11" s="11" t="s">
        <v>15</v>
      </c>
      <c r="G11" s="10" t="s">
        <v>14</v>
      </c>
      <c r="H11" s="11" t="s">
        <v>15</v>
      </c>
      <c r="I11" s="11" t="s">
        <v>15</v>
      </c>
      <c r="J11" s="33" t="s">
        <v>16</v>
      </c>
      <c r="K11" s="16" t="s">
        <v>17</v>
      </c>
      <c r="L11" s="20" t="s">
        <v>18</v>
      </c>
      <c r="M11" s="10" t="s">
        <v>19</v>
      </c>
      <c r="N11" s="10" t="s">
        <v>20</v>
      </c>
      <c r="O11" s="10" t="s">
        <v>21</v>
      </c>
      <c r="P11" s="23" t="s">
        <v>45</v>
      </c>
      <c r="Q11" s="115"/>
    </row>
    <row r="12" spans="1:21" s="2" customFormat="1" ht="30" customHeight="1" x14ac:dyDescent="0.3">
      <c r="A12" s="125" t="s">
        <v>22</v>
      </c>
      <c r="B12" s="12" t="s">
        <v>23</v>
      </c>
      <c r="C12" s="12"/>
      <c r="D12" s="55"/>
      <c r="E12" s="12"/>
      <c r="F12" s="54"/>
      <c r="G12" s="12"/>
      <c r="H12" s="54"/>
      <c r="I12" s="54">
        <f>D12+F12+H12</f>
        <v>0</v>
      </c>
      <c r="J12" s="36"/>
      <c r="K12" s="44">
        <f>I12*(1+J12)</f>
        <v>0</v>
      </c>
      <c r="L12" s="25">
        <v>37000</v>
      </c>
      <c r="M12" s="54"/>
      <c r="N12" s="54">
        <f>L12*M12</f>
        <v>0</v>
      </c>
      <c r="O12" s="42"/>
      <c r="P12" s="44">
        <f>N12*(1+O12)</f>
        <v>0</v>
      </c>
      <c r="Q12" s="45">
        <f>P12+K12</f>
        <v>0</v>
      </c>
    </row>
    <row r="13" spans="1:21" s="2" customFormat="1" x14ac:dyDescent="0.3">
      <c r="A13" s="128"/>
      <c r="B13" s="4" t="s">
        <v>24</v>
      </c>
      <c r="C13" s="4"/>
      <c r="D13" s="141"/>
      <c r="E13" s="4"/>
      <c r="F13" s="55"/>
      <c r="G13" s="4"/>
      <c r="H13" s="55"/>
      <c r="I13" s="55">
        <f>D12+F13+H13</f>
        <v>0</v>
      </c>
      <c r="J13" s="37"/>
      <c r="K13" s="46">
        <f t="shared" ref="K13:K14" si="0">I13*(1+J13)</f>
        <v>0</v>
      </c>
      <c r="L13" s="24">
        <v>6000</v>
      </c>
      <c r="M13" s="55"/>
      <c r="N13" s="55">
        <f>L13*M13</f>
        <v>0</v>
      </c>
      <c r="O13" s="43"/>
      <c r="P13" s="46">
        <f t="shared" ref="P13:P14" si="1">N13*(1+O13)</f>
        <v>0</v>
      </c>
      <c r="Q13" s="47">
        <f t="shared" ref="Q13:Q24" si="2">P13+K13</f>
        <v>0</v>
      </c>
    </row>
    <row r="14" spans="1:21" s="2" customFormat="1" ht="28.8" x14ac:dyDescent="0.3">
      <c r="A14" s="128"/>
      <c r="B14" s="4" t="s">
        <v>25</v>
      </c>
      <c r="C14" s="4"/>
      <c r="D14" s="55"/>
      <c r="E14" s="4"/>
      <c r="F14" s="55"/>
      <c r="G14" s="4"/>
      <c r="H14" s="55"/>
      <c r="I14" s="55">
        <f t="shared" ref="I14:I18" si="3">D14+F14+H14</f>
        <v>0</v>
      </c>
      <c r="J14" s="37"/>
      <c r="K14" s="46">
        <f t="shared" si="0"/>
        <v>0</v>
      </c>
      <c r="L14" s="24">
        <v>5000</v>
      </c>
      <c r="M14" s="55"/>
      <c r="N14" s="55">
        <f>L14*M14</f>
        <v>0</v>
      </c>
      <c r="O14" s="43"/>
      <c r="P14" s="46">
        <f t="shared" si="1"/>
        <v>0</v>
      </c>
      <c r="Q14" s="47">
        <f t="shared" si="2"/>
        <v>0</v>
      </c>
    </row>
    <row r="15" spans="1:21" s="2" customFormat="1" ht="15" thickBot="1" x14ac:dyDescent="0.35">
      <c r="A15" s="20" t="s">
        <v>26</v>
      </c>
      <c r="B15" s="13"/>
      <c r="C15" s="13"/>
      <c r="D15" s="56"/>
      <c r="E15" s="13"/>
      <c r="F15" s="56">
        <f>SUM(F12:F14)</f>
        <v>0</v>
      </c>
      <c r="G15" s="13"/>
      <c r="H15" s="56">
        <f>SUM(H12:H14)</f>
        <v>0</v>
      </c>
      <c r="I15" s="56">
        <f>SUM(I12:I14)</f>
        <v>0</v>
      </c>
      <c r="J15" s="38"/>
      <c r="K15" s="48">
        <f>SUM(K12:K14)</f>
        <v>0</v>
      </c>
      <c r="L15" s="26">
        <f>SUM(L12:L14)</f>
        <v>48000</v>
      </c>
      <c r="M15" s="59"/>
      <c r="N15" s="56">
        <f>SUM(N12:N14)</f>
        <v>0</v>
      </c>
      <c r="O15" s="38"/>
      <c r="P15" s="48">
        <f>SUM(P12:P14)</f>
        <v>0</v>
      </c>
      <c r="Q15" s="49">
        <f>SUM(Q12:Q14)</f>
        <v>0</v>
      </c>
    </row>
    <row r="16" spans="1:21" s="2" customFormat="1" ht="28.8" x14ac:dyDescent="0.3">
      <c r="A16" s="125" t="s">
        <v>27</v>
      </c>
      <c r="B16" s="12" t="s">
        <v>28</v>
      </c>
      <c r="C16" s="12"/>
      <c r="D16" s="54"/>
      <c r="E16" s="12"/>
      <c r="F16" s="54"/>
      <c r="G16" s="12"/>
      <c r="H16" s="54"/>
      <c r="I16" s="54">
        <f t="shared" si="3"/>
        <v>0</v>
      </c>
      <c r="J16" s="39"/>
      <c r="K16" s="44">
        <f>I16*(1+J16)</f>
        <v>0</v>
      </c>
      <c r="L16" s="25">
        <v>125000</v>
      </c>
      <c r="M16" s="60"/>
      <c r="N16" s="54">
        <f>L16*M16</f>
        <v>0</v>
      </c>
      <c r="O16" s="39"/>
      <c r="P16" s="44">
        <f>N16*(1+O16)</f>
        <v>0</v>
      </c>
      <c r="Q16" s="45">
        <f t="shared" si="2"/>
        <v>0</v>
      </c>
    </row>
    <row r="17" spans="1:17" s="2" customFormat="1" x14ac:dyDescent="0.3">
      <c r="A17" s="128"/>
      <c r="B17" s="4" t="s">
        <v>29</v>
      </c>
      <c r="C17" s="4"/>
      <c r="D17" s="55"/>
      <c r="E17" s="4"/>
      <c r="F17" s="55"/>
      <c r="G17" s="4"/>
      <c r="H17" s="55"/>
      <c r="I17" s="55">
        <f t="shared" si="3"/>
        <v>0</v>
      </c>
      <c r="J17" s="40"/>
      <c r="K17" s="46">
        <f t="shared" ref="K17:K18" si="4">I17*(1+J17)</f>
        <v>0</v>
      </c>
      <c r="L17" s="24">
        <v>12000</v>
      </c>
      <c r="M17" s="61"/>
      <c r="N17" s="55">
        <f>L17*M17</f>
        <v>0</v>
      </c>
      <c r="O17" s="40"/>
      <c r="P17" s="46">
        <f t="shared" ref="P17:P18" si="5">N17*(1+O17)</f>
        <v>0</v>
      </c>
      <c r="Q17" s="47">
        <f t="shared" si="2"/>
        <v>0</v>
      </c>
    </row>
    <row r="18" spans="1:17" s="2" customFormat="1" x14ac:dyDescent="0.3">
      <c r="A18" s="128"/>
      <c r="B18" s="4" t="s">
        <v>30</v>
      </c>
      <c r="C18" s="4"/>
      <c r="D18" s="55"/>
      <c r="E18" s="4"/>
      <c r="F18" s="55"/>
      <c r="G18" s="4"/>
      <c r="H18" s="55"/>
      <c r="I18" s="55">
        <f t="shared" si="3"/>
        <v>0</v>
      </c>
      <c r="J18" s="40"/>
      <c r="K18" s="46">
        <f t="shared" si="4"/>
        <v>0</v>
      </c>
      <c r="L18" s="24">
        <v>32000</v>
      </c>
      <c r="M18" s="61"/>
      <c r="N18" s="55">
        <f>L18*M18</f>
        <v>0</v>
      </c>
      <c r="O18" s="40"/>
      <c r="P18" s="46">
        <f t="shared" si="5"/>
        <v>0</v>
      </c>
      <c r="Q18" s="47">
        <f t="shared" si="2"/>
        <v>0</v>
      </c>
    </row>
    <row r="19" spans="1:17" s="2" customFormat="1" ht="15" thickBot="1" x14ac:dyDescent="0.35">
      <c r="A19" s="20" t="s">
        <v>31</v>
      </c>
      <c r="B19" s="13"/>
      <c r="C19" s="13"/>
      <c r="D19" s="56"/>
      <c r="E19" s="13"/>
      <c r="F19" s="56">
        <f>SUM(F16:F18)</f>
        <v>0</v>
      </c>
      <c r="G19" s="13"/>
      <c r="H19" s="56">
        <f>SUM(H16:H18)</f>
        <v>0</v>
      </c>
      <c r="I19" s="56">
        <f>SUM(I16:I18)</f>
        <v>0</v>
      </c>
      <c r="J19" s="38"/>
      <c r="K19" s="48">
        <f>SUM(K16:K18)</f>
        <v>0</v>
      </c>
      <c r="L19" s="26">
        <f>SUM(L16:L18)</f>
        <v>169000</v>
      </c>
      <c r="M19" s="59"/>
      <c r="N19" s="56">
        <f>SUM(N16:N18)</f>
        <v>0</v>
      </c>
      <c r="O19" s="38"/>
      <c r="P19" s="48">
        <f>SUM(P16:P18)</f>
        <v>0</v>
      </c>
      <c r="Q19" s="49">
        <f>SUM(Q16:Q18)</f>
        <v>0</v>
      </c>
    </row>
    <row r="20" spans="1:17" s="2" customFormat="1" ht="29.4" thickBot="1" x14ac:dyDescent="0.35">
      <c r="A20" s="77" t="s">
        <v>32</v>
      </c>
      <c r="B20" s="78" t="s">
        <v>32</v>
      </c>
      <c r="C20" s="78"/>
      <c r="D20" s="82"/>
      <c r="E20" s="78"/>
      <c r="F20" s="82"/>
      <c r="G20" s="78"/>
      <c r="H20" s="82"/>
      <c r="I20" s="82">
        <f>D20+F20+H20</f>
        <v>0</v>
      </c>
      <c r="J20" s="83"/>
      <c r="K20" s="84">
        <f>I20*(1+J20)</f>
        <v>0</v>
      </c>
      <c r="L20" s="85">
        <v>34000</v>
      </c>
      <c r="M20" s="86"/>
      <c r="N20" s="82">
        <f>L20*M20</f>
        <v>0</v>
      </c>
      <c r="O20" s="83"/>
      <c r="P20" s="84">
        <f>N20*(1+O20)</f>
        <v>0</v>
      </c>
      <c r="Q20" s="51">
        <f t="shared" si="2"/>
        <v>0</v>
      </c>
    </row>
    <row r="21" spans="1:17" s="2" customFormat="1" ht="29.4" thickBot="1" x14ac:dyDescent="0.35">
      <c r="A21" s="79" t="s">
        <v>33</v>
      </c>
      <c r="B21" s="80" t="s">
        <v>34</v>
      </c>
      <c r="C21" s="80"/>
      <c r="D21" s="57"/>
      <c r="E21" s="80"/>
      <c r="F21" s="57"/>
      <c r="G21" s="80"/>
      <c r="H21" s="57"/>
      <c r="I21" s="57">
        <f>D21+F21+H21</f>
        <v>0</v>
      </c>
      <c r="J21" s="87"/>
      <c r="K21" s="50">
        <f>I21*(1+J21)</f>
        <v>0</v>
      </c>
      <c r="L21" s="35">
        <v>6500</v>
      </c>
      <c r="M21" s="88"/>
      <c r="N21" s="57">
        <f>L21*M21</f>
        <v>0</v>
      </c>
      <c r="O21" s="87"/>
      <c r="P21" s="50">
        <f>N21*(1+O21)</f>
        <v>0</v>
      </c>
      <c r="Q21" s="53">
        <f t="shared" si="2"/>
        <v>0</v>
      </c>
    </row>
    <row r="22" spans="1:17" s="2" customFormat="1" ht="28.8" x14ac:dyDescent="0.3">
      <c r="A22" s="129" t="s">
        <v>41</v>
      </c>
      <c r="B22" s="12" t="s">
        <v>42</v>
      </c>
      <c r="C22" s="12"/>
      <c r="D22" s="93"/>
      <c r="E22" s="12"/>
      <c r="F22" s="93"/>
      <c r="G22" s="12"/>
      <c r="H22" s="93"/>
      <c r="I22" s="93">
        <f>D22+F22+H22</f>
        <v>0</v>
      </c>
      <c r="J22" s="94"/>
      <c r="K22" s="95">
        <f>I22*(1+J22)</f>
        <v>0</v>
      </c>
      <c r="L22" s="99">
        <v>47000</v>
      </c>
      <c r="M22" s="100"/>
      <c r="N22" s="93">
        <f>L22*M22</f>
        <v>0</v>
      </c>
      <c r="O22" s="94"/>
      <c r="P22" s="95">
        <f>N22*(1+O22)</f>
        <v>0</v>
      </c>
      <c r="Q22" s="103">
        <f t="shared" si="2"/>
        <v>0</v>
      </c>
    </row>
    <row r="23" spans="1:17" s="2" customFormat="1" ht="43.8" thickBot="1" x14ac:dyDescent="0.35">
      <c r="A23" s="130"/>
      <c r="B23" s="10" t="s">
        <v>43</v>
      </c>
      <c r="C23" s="10"/>
      <c r="D23" s="96"/>
      <c r="E23" s="10"/>
      <c r="F23" s="96"/>
      <c r="G23" s="10"/>
      <c r="H23" s="96"/>
      <c r="I23" s="96">
        <f>H23+F23+D23</f>
        <v>0</v>
      </c>
      <c r="J23" s="97"/>
      <c r="K23" s="98">
        <f>I23*(J23+1)</f>
        <v>0</v>
      </c>
      <c r="L23" s="101">
        <v>4400</v>
      </c>
      <c r="M23" s="102"/>
      <c r="N23" s="96">
        <f>M23*L23</f>
        <v>0</v>
      </c>
      <c r="O23" s="97"/>
      <c r="P23" s="98">
        <f>N23*(1+O23)</f>
        <v>0</v>
      </c>
      <c r="Q23" s="104">
        <f t="shared" si="2"/>
        <v>0</v>
      </c>
    </row>
    <row r="24" spans="1:17" s="2" customFormat="1" ht="15" thickBot="1" x14ac:dyDescent="0.35">
      <c r="A24" s="20" t="s">
        <v>44</v>
      </c>
      <c r="B24" s="13"/>
      <c r="C24" s="13"/>
      <c r="D24" s="56">
        <f>D22+D23</f>
        <v>0</v>
      </c>
      <c r="E24" s="13"/>
      <c r="F24" s="56">
        <f>F23+F22</f>
        <v>0</v>
      </c>
      <c r="G24" s="13"/>
      <c r="H24" s="56">
        <f>H23+H22</f>
        <v>0</v>
      </c>
      <c r="I24" s="56">
        <f>I23+I22</f>
        <v>0</v>
      </c>
      <c r="J24" s="38"/>
      <c r="K24" s="48">
        <f>K22+K23</f>
        <v>0</v>
      </c>
      <c r="L24" s="26">
        <f>L22+L23</f>
        <v>51400</v>
      </c>
      <c r="M24" s="59"/>
      <c r="N24" s="56">
        <f>N22+N23</f>
        <v>0</v>
      </c>
      <c r="O24" s="38"/>
      <c r="P24" s="48">
        <f>P23+P22</f>
        <v>0</v>
      </c>
      <c r="Q24" s="49">
        <f t="shared" si="2"/>
        <v>0</v>
      </c>
    </row>
    <row r="25" spans="1:17" s="14" customFormat="1" ht="15" thickBot="1" x14ac:dyDescent="0.35">
      <c r="A25" s="21" t="s">
        <v>11</v>
      </c>
      <c r="B25" s="15"/>
      <c r="C25" s="15"/>
      <c r="D25" s="63">
        <f>D21+D19+D15+D20+D24</f>
        <v>0</v>
      </c>
      <c r="E25" s="15"/>
      <c r="F25" s="63">
        <f>F21+F20+F19+F15+F24</f>
        <v>0</v>
      </c>
      <c r="G25" s="15"/>
      <c r="H25" s="63">
        <f>H21+H20+H19+H15+H24</f>
        <v>0</v>
      </c>
      <c r="I25" s="63">
        <f>I21+I20+I19+I15+I24</f>
        <v>0</v>
      </c>
      <c r="J25" s="41"/>
      <c r="K25" s="52">
        <f>K21+K20+K19+K15</f>
        <v>0</v>
      </c>
      <c r="L25" s="34">
        <f>L21+L20+L19+L15+L24</f>
        <v>308900</v>
      </c>
      <c r="M25" s="62"/>
      <c r="N25" s="58">
        <f>N15+N19+N20+N21</f>
        <v>0</v>
      </c>
      <c r="O25" s="41"/>
      <c r="P25" s="52">
        <f>P15+P19+P20+P21</f>
        <v>0</v>
      </c>
      <c r="Q25" s="53">
        <f>Q15+Q19+Q20+Q21</f>
        <v>0</v>
      </c>
    </row>
    <row r="26" spans="1:17" s="2" customFormat="1" x14ac:dyDescent="0.3">
      <c r="B26" s="6"/>
      <c r="C26" s="6"/>
      <c r="D26" s="9"/>
      <c r="E26" s="6"/>
      <c r="F26" s="9"/>
      <c r="G26" s="6"/>
      <c r="H26" s="9"/>
      <c r="I26" s="9"/>
      <c r="Q26" s="14"/>
    </row>
    <row r="27" spans="1:17" x14ac:dyDescent="0.3">
      <c r="A27" s="22" t="s">
        <v>35</v>
      </c>
    </row>
    <row r="28" spans="1:17" x14ac:dyDescent="0.3">
      <c r="A28" s="22" t="s">
        <v>46</v>
      </c>
    </row>
    <row r="29" spans="1:17" ht="15" thickBot="1" x14ac:dyDescent="0.35"/>
    <row r="30" spans="1:17" ht="15" customHeight="1" thickBot="1" x14ac:dyDescent="0.35">
      <c r="A30" s="135" t="s">
        <v>6</v>
      </c>
      <c r="B30" s="139" t="s">
        <v>7</v>
      </c>
      <c r="C30" s="131" t="s">
        <v>36</v>
      </c>
      <c r="D30" s="132"/>
      <c r="E30" s="132"/>
      <c r="F30" s="132"/>
      <c r="G30" s="132"/>
      <c r="H30" s="133"/>
      <c r="I30"/>
    </row>
    <row r="31" spans="1:17" ht="41.25" customHeight="1" x14ac:dyDescent="0.3">
      <c r="A31" s="136"/>
      <c r="B31" s="140"/>
      <c r="C31" s="79" t="s">
        <v>37</v>
      </c>
      <c r="D31" s="80" t="s">
        <v>16</v>
      </c>
      <c r="E31" s="81" t="s">
        <v>38</v>
      </c>
      <c r="F31" s="79" t="s">
        <v>39</v>
      </c>
      <c r="G31" s="80" t="s">
        <v>16</v>
      </c>
      <c r="H31" s="81" t="s">
        <v>40</v>
      </c>
      <c r="I31"/>
    </row>
    <row r="32" spans="1:17" x14ac:dyDescent="0.3">
      <c r="A32" s="138" t="s">
        <v>22</v>
      </c>
      <c r="B32" s="32" t="s">
        <v>23</v>
      </c>
      <c r="C32" s="72"/>
      <c r="D32" s="64"/>
      <c r="E32" s="67">
        <f>C32*(1+D32)</f>
        <v>0</v>
      </c>
      <c r="F32" s="72"/>
      <c r="G32" s="64"/>
      <c r="H32" s="67">
        <f>F32*(1+G32)</f>
        <v>0</v>
      </c>
      <c r="I32"/>
    </row>
    <row r="33" spans="1:9" x14ac:dyDescent="0.3">
      <c r="A33" s="128"/>
      <c r="B33" s="27" t="s">
        <v>24</v>
      </c>
      <c r="C33" s="73"/>
      <c r="D33" s="65"/>
      <c r="E33" s="68">
        <f t="shared" ref="E33:E34" si="6">C33*(1+D33)</f>
        <v>0</v>
      </c>
      <c r="F33" s="73"/>
      <c r="G33" s="65"/>
      <c r="H33" s="68">
        <f t="shared" ref="H33:H34" si="7">F33*(1+G33)</f>
        <v>0</v>
      </c>
      <c r="I33"/>
    </row>
    <row r="34" spans="1:9" ht="28.8" x14ac:dyDescent="0.3">
      <c r="A34" s="128"/>
      <c r="B34" s="27" t="s">
        <v>25</v>
      </c>
      <c r="C34" s="73"/>
      <c r="D34" s="65"/>
      <c r="E34" s="68">
        <f t="shared" si="6"/>
        <v>0</v>
      </c>
      <c r="F34" s="73"/>
      <c r="G34" s="65"/>
      <c r="H34" s="68">
        <f t="shared" si="7"/>
        <v>0</v>
      </c>
      <c r="I34"/>
    </row>
    <row r="35" spans="1:9" ht="15" thickBot="1" x14ac:dyDescent="0.35">
      <c r="A35" s="20" t="s">
        <v>26</v>
      </c>
      <c r="B35" s="28"/>
      <c r="C35" s="74">
        <f>SUM(C32:C34)</f>
        <v>0</v>
      </c>
      <c r="D35" s="13"/>
      <c r="E35" s="69">
        <f>SUM(E32:E34)</f>
        <v>0</v>
      </c>
      <c r="F35" s="74">
        <f>SUM(F32:F34)</f>
        <v>0</v>
      </c>
      <c r="G35" s="13"/>
      <c r="H35" s="69">
        <f>SUM(H32:H34)</f>
        <v>0</v>
      </c>
      <c r="I35"/>
    </row>
    <row r="36" spans="1:9" ht="28.8" x14ac:dyDescent="0.3">
      <c r="A36" s="125" t="s">
        <v>27</v>
      </c>
      <c r="B36" s="29" t="s">
        <v>28</v>
      </c>
      <c r="C36" s="72"/>
      <c r="D36" s="64"/>
      <c r="E36" s="67">
        <f>C36*(1+D36)</f>
        <v>0</v>
      </c>
      <c r="F36" s="72"/>
      <c r="G36" s="64"/>
      <c r="H36" s="67">
        <f>F36*(1+G36)</f>
        <v>0</v>
      </c>
      <c r="I36"/>
    </row>
    <row r="37" spans="1:9" x14ac:dyDescent="0.3">
      <c r="A37" s="128"/>
      <c r="B37" s="27" t="s">
        <v>29</v>
      </c>
      <c r="C37" s="73"/>
      <c r="D37" s="65"/>
      <c r="E37" s="68">
        <f t="shared" ref="E37:E38" si="8">C37*(1+D37)</f>
        <v>0</v>
      </c>
      <c r="F37" s="73"/>
      <c r="G37" s="65"/>
      <c r="H37" s="68">
        <f t="shared" ref="H37:H38" si="9">F37*(1+G37)</f>
        <v>0</v>
      </c>
      <c r="I37"/>
    </row>
    <row r="38" spans="1:9" x14ac:dyDescent="0.3">
      <c r="A38" s="128"/>
      <c r="B38" s="27" t="s">
        <v>30</v>
      </c>
      <c r="C38" s="73"/>
      <c r="D38" s="65"/>
      <c r="E38" s="68">
        <f t="shared" si="8"/>
        <v>0</v>
      </c>
      <c r="F38" s="73"/>
      <c r="G38" s="65"/>
      <c r="H38" s="68">
        <f t="shared" si="9"/>
        <v>0</v>
      </c>
      <c r="I38"/>
    </row>
    <row r="39" spans="1:9" ht="15" thickBot="1" x14ac:dyDescent="0.35">
      <c r="A39" s="20" t="s">
        <v>31</v>
      </c>
      <c r="B39" s="28"/>
      <c r="C39" s="74">
        <f>SUM(C36:C38)</f>
        <v>0</v>
      </c>
      <c r="D39" s="13"/>
      <c r="E39" s="69">
        <f>SUM(E36:E38)</f>
        <v>0</v>
      </c>
      <c r="F39" s="74">
        <f>SUM(F36:F38)</f>
        <v>0</v>
      </c>
      <c r="G39" s="13"/>
      <c r="H39" s="69">
        <f>SUM(H36:H38)</f>
        <v>0</v>
      </c>
      <c r="I39"/>
    </row>
    <row r="40" spans="1:9" ht="29.4" thickBot="1" x14ac:dyDescent="0.35">
      <c r="A40" s="79" t="s">
        <v>32</v>
      </c>
      <c r="B40" s="92" t="s">
        <v>32</v>
      </c>
      <c r="C40" s="75"/>
      <c r="D40" s="66"/>
      <c r="E40" s="70">
        <f>C40*(1+D40)</f>
        <v>0</v>
      </c>
      <c r="F40" s="75"/>
      <c r="G40" s="66"/>
      <c r="H40" s="70">
        <f>F40*(1+G40)</f>
        <v>0</v>
      </c>
      <c r="I40"/>
    </row>
    <row r="41" spans="1:9" ht="29.4" thickBot="1" x14ac:dyDescent="0.35">
      <c r="A41" s="17" t="s">
        <v>33</v>
      </c>
      <c r="B41" s="30" t="s">
        <v>34</v>
      </c>
      <c r="C41" s="89"/>
      <c r="D41" s="90"/>
      <c r="E41" s="91">
        <f>C41*(1+D41)</f>
        <v>0</v>
      </c>
      <c r="F41" s="89"/>
      <c r="G41" s="90"/>
      <c r="H41" s="91">
        <f>F41*(1+G41)</f>
        <v>0</v>
      </c>
      <c r="I41"/>
    </row>
    <row r="42" spans="1:9" ht="28.8" x14ac:dyDescent="0.3">
      <c r="A42" s="129" t="s">
        <v>41</v>
      </c>
      <c r="B42" s="12" t="s">
        <v>42</v>
      </c>
      <c r="C42" s="105"/>
      <c r="D42" s="64"/>
      <c r="E42" s="67">
        <f>C42*(1+D42)</f>
        <v>0</v>
      </c>
      <c r="F42" s="105"/>
      <c r="G42" s="64"/>
      <c r="H42" s="67">
        <f>F42*(1+G42)</f>
        <v>0</v>
      </c>
      <c r="I42"/>
    </row>
    <row r="43" spans="1:9" ht="43.8" thickBot="1" x14ac:dyDescent="0.35">
      <c r="A43" s="130"/>
      <c r="B43" s="10" t="s">
        <v>43</v>
      </c>
      <c r="C43" s="106"/>
      <c r="D43" s="107"/>
      <c r="E43" s="69">
        <f>C43*(1+D43)</f>
        <v>0</v>
      </c>
      <c r="F43" s="106"/>
      <c r="G43" s="107"/>
      <c r="H43" s="69">
        <f>F43*(1+G43)</f>
        <v>0</v>
      </c>
      <c r="I43"/>
    </row>
    <row r="44" spans="1:9" ht="15" thickBot="1" x14ac:dyDescent="0.35">
      <c r="A44" s="20" t="s">
        <v>44</v>
      </c>
      <c r="B44" s="13"/>
      <c r="C44" s="89">
        <f>C42+C43</f>
        <v>0</v>
      </c>
      <c r="D44" s="90"/>
      <c r="E44" s="91">
        <f>E42+E43</f>
        <v>0</v>
      </c>
      <c r="F44" s="89">
        <f>F42+F43</f>
        <v>0</v>
      </c>
      <c r="G44" s="90"/>
      <c r="H44" s="91">
        <f>H43+H42</f>
        <v>0</v>
      </c>
      <c r="I44"/>
    </row>
    <row r="45" spans="1:9" ht="15" thickBot="1" x14ac:dyDescent="0.35">
      <c r="A45" s="21" t="s">
        <v>11</v>
      </c>
      <c r="B45" s="31"/>
      <c r="C45" s="76">
        <f>C41+C35+C39+C40+C44</f>
        <v>0</v>
      </c>
      <c r="D45" s="13"/>
      <c r="E45" s="71">
        <f>E41+E40+E39+E35+E44</f>
        <v>0</v>
      </c>
      <c r="F45" s="76">
        <f>F41+F40+F39+F35+F44</f>
        <v>0</v>
      </c>
      <c r="G45" s="13"/>
      <c r="H45" s="71">
        <f>H41+H40+H39+H35+H44</f>
        <v>0</v>
      </c>
      <c r="I45"/>
    </row>
    <row r="47" spans="1:9" ht="15" thickBot="1" x14ac:dyDescent="0.35"/>
    <row r="48" spans="1:9" ht="29.4" thickBot="1" x14ac:dyDescent="0.35">
      <c r="A48" s="18"/>
      <c r="B48" s="108" t="s">
        <v>47</v>
      </c>
      <c r="C48" s="109" t="s">
        <v>48</v>
      </c>
      <c r="D48" s="110" t="s">
        <v>49</v>
      </c>
    </row>
    <row r="49" spans="1:4" ht="29.4" thickBot="1" x14ac:dyDescent="0.35">
      <c r="A49" s="111" t="s">
        <v>50</v>
      </c>
      <c r="B49" s="112"/>
      <c r="C49" s="66"/>
      <c r="D49" s="113">
        <f>B49+C49*B49</f>
        <v>0</v>
      </c>
    </row>
  </sheetData>
  <mergeCells count="23">
    <mergeCell ref="A42:A43"/>
    <mergeCell ref="A32:A34"/>
    <mergeCell ref="A36:A38"/>
    <mergeCell ref="A30:A31"/>
    <mergeCell ref="B30:B31"/>
    <mergeCell ref="A12:A14"/>
    <mergeCell ref="A16:A18"/>
    <mergeCell ref="A22:A23"/>
    <mergeCell ref="C30:H30"/>
    <mergeCell ref="C10:D10"/>
    <mergeCell ref="E10:F10"/>
    <mergeCell ref="G10:H10"/>
    <mergeCell ref="A10:A11"/>
    <mergeCell ref="B10:B11"/>
    <mergeCell ref="Q10:Q11"/>
    <mergeCell ref="A1:Q1"/>
    <mergeCell ref="A3:Q3"/>
    <mergeCell ref="B5:G5"/>
    <mergeCell ref="B6:G6"/>
    <mergeCell ref="B7:G7"/>
    <mergeCell ref="B8:G8"/>
    <mergeCell ref="I10:K10"/>
    <mergeCell ref="L10:P10"/>
  </mergeCells>
  <pageMargins left="0.25" right="0.25" top="0.75" bottom="0.75" header="0.3" footer="0.3"/>
  <pageSetup paperSize="8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lot 1</vt:lpstr>
    </vt:vector>
  </TitlesOfParts>
  <Manager/>
  <Company>CH-LVO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Raguin Guillaume</dc:creator>
  <cp:keywords/>
  <dc:description/>
  <cp:lastModifiedBy>BLANCHARD Valentin</cp:lastModifiedBy>
  <cp:revision/>
  <dcterms:created xsi:type="dcterms:W3CDTF">2012-09-27T15:59:58Z</dcterms:created>
  <dcterms:modified xsi:type="dcterms:W3CDTF">2026-01-21T16:44:49Z</dcterms:modified>
  <cp:category/>
  <cp:contentStatus/>
</cp:coreProperties>
</file>